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Лист2" sheetId="1" r:id="rId1"/>
  </sheets>
  <definedNames>
    <definedName name="Excel_BuiltIn_Print_Area_1_1">'Лист2'!$A$1:$O$29</definedName>
    <definedName name="_xlnm.Print_Area" localSheetId="0">'Лист2'!$A$1:$O$29</definedName>
  </definedNames>
  <calcPr fullCalcOnLoad="1"/>
</workbook>
</file>

<file path=xl/sharedStrings.xml><?xml version="1.0" encoding="utf-8"?>
<sst xmlns="http://schemas.openxmlformats.org/spreadsheetml/2006/main" count="39" uniqueCount="39">
  <si>
    <t>в тыс.руб.</t>
  </si>
  <si>
    <t>Наименование доходов</t>
  </si>
  <si>
    <t>Налог на доходы физ.лиц</t>
  </si>
  <si>
    <t>ЕСХН</t>
  </si>
  <si>
    <t>Налог на имущество физ.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</si>
  <si>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</si>
  <si>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Гос. пошлина</t>
  </si>
  <si>
    <t>Задолженность по отмененным налогам</t>
  </si>
  <si>
    <t>Итого налоговые  доходы</t>
  </si>
  <si>
    <t>Арендная земли</t>
  </si>
  <si>
    <t>Доходы от перечисления части прибыли</t>
  </si>
  <si>
    <t>Доходы от реализации имущества</t>
  </si>
  <si>
    <t>Продажа земли</t>
  </si>
  <si>
    <t>Невыясненные поступления</t>
  </si>
  <si>
    <t>Прочие неналоговые доходы</t>
  </si>
  <si>
    <t>Итого неналоговые доходы</t>
  </si>
  <si>
    <t xml:space="preserve">Итого собственных доходов </t>
  </si>
  <si>
    <t>Елкинское сельское поселение</t>
  </si>
  <si>
    <t>Доходы от уплаты акцизов</t>
  </si>
  <si>
    <t>штрафы</t>
  </si>
  <si>
    <t>Аренда земли собственной</t>
  </si>
  <si>
    <t>Доходы от оказания услуг</t>
  </si>
  <si>
    <t>Продажа собственной</t>
  </si>
  <si>
    <t>Земельный налог с организаций</t>
  </si>
  <si>
    <t>Земельный налог с физ лиц</t>
  </si>
  <si>
    <t>Аренда имущества в опер.упр.</t>
  </si>
  <si>
    <t>Аренда имущества ( казна)</t>
  </si>
  <si>
    <t>план 2020 г.</t>
  </si>
  <si>
    <t>план 1 кв.2020г.</t>
  </si>
  <si>
    <t>план 2 кв.2020г.</t>
  </si>
  <si>
    <t>план 3 кв. 2020г.</t>
  </si>
  <si>
    <t>план 4 кв.2020г.</t>
  </si>
  <si>
    <t>факт с начала 2020г.</t>
  </si>
  <si>
    <t>факт апрель</t>
  </si>
  <si>
    <t>% исп. 2 кв. 2020 г.</t>
  </si>
  <si>
    <t>факт 2 кв 2020</t>
  </si>
  <si>
    <t>факт май</t>
  </si>
  <si>
    <t>факт июнь</t>
  </si>
  <si>
    <t>Исполнение бюджета по доходам Елкинского сельского поселения на 01.06.2020г.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</si>
</sst>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72" fontId="26" fillId="0" borderId="14" xfId="0" applyNumberFormat="1" applyFont="1" applyBorder="1" applyAlignment="1">
      <alignment vertical="center" wrapText="1"/>
    </xf>
    <xf numFmtId="172" fontId="26" fillId="0" borderId="15" xfId="0" applyNumberFormat="1" applyFont="1" applyBorder="1" applyAlignment="1">
      <alignment vertical="center" wrapText="1"/>
    </xf>
    <xf numFmtId="172" fontId="26" fillId="0" borderId="16" xfId="0" applyNumberFormat="1" applyFont="1" applyBorder="1" applyAlignment="1">
      <alignment vertical="center" wrapText="1"/>
    </xf>
    <xf numFmtId="172" fontId="26" fillId="0" borderId="17" xfId="0" applyNumberFormat="1" applyFont="1" applyBorder="1" applyAlignment="1">
      <alignment vertical="center" wrapText="1"/>
    </xf>
    <xf numFmtId="172" fontId="26" fillId="0" borderId="18" xfId="0" applyNumberFormat="1" applyFont="1" applyBorder="1" applyAlignment="1">
      <alignment vertical="center" wrapText="1"/>
    </xf>
    <xf numFmtId="172" fontId="28" fillId="0" borderId="0" xfId="0" applyNumberFormat="1" applyFont="1" applyBorder="1" applyAlignment="1">
      <alignment vertical="center" wrapText="1"/>
    </xf>
    <xf numFmtId="172" fontId="29" fillId="24" borderId="19" xfId="0" applyNumberFormat="1" applyFont="1" applyFill="1" applyBorder="1" applyAlignment="1">
      <alignment vertical="center" wrapText="1"/>
    </xf>
    <xf numFmtId="172" fontId="29" fillId="24" borderId="20" xfId="0" applyNumberFormat="1" applyFont="1" applyFill="1" applyBorder="1" applyAlignment="1">
      <alignment vertical="center" wrapText="1"/>
    </xf>
    <xf numFmtId="172" fontId="29" fillId="24" borderId="21" xfId="0" applyNumberFormat="1" applyFont="1" applyFill="1" applyBorder="1" applyAlignment="1">
      <alignment vertical="center" wrapText="1"/>
    </xf>
    <xf numFmtId="172" fontId="29" fillId="24" borderId="22" xfId="0" applyNumberFormat="1" applyFont="1" applyFill="1" applyBorder="1" applyAlignment="1">
      <alignment vertical="center" wrapText="1"/>
    </xf>
    <xf numFmtId="172" fontId="29" fillId="24" borderId="23" xfId="0" applyNumberFormat="1" applyFont="1" applyFill="1" applyBorder="1" applyAlignment="1">
      <alignment vertical="center" wrapText="1"/>
    </xf>
    <xf numFmtId="172" fontId="29" fillId="24" borderId="10" xfId="0" applyNumberFormat="1" applyFont="1" applyFill="1" applyBorder="1" applyAlignment="1">
      <alignment vertical="center" wrapText="1"/>
    </xf>
    <xf numFmtId="172" fontId="29" fillId="24" borderId="11" xfId="0" applyNumberFormat="1" applyFont="1" applyFill="1" applyBorder="1" applyAlignment="1">
      <alignment vertical="center" wrapText="1"/>
    </xf>
    <xf numFmtId="172" fontId="29" fillId="24" borderId="0" xfId="0" applyNumberFormat="1" applyFont="1" applyFill="1" applyBorder="1" applyAlignment="1">
      <alignment vertical="center" wrapText="1"/>
    </xf>
    <xf numFmtId="172" fontId="27" fillId="25" borderId="24" xfId="0" applyNumberFormat="1" applyFont="1" applyFill="1" applyBorder="1" applyAlignment="1">
      <alignment vertical="center" wrapText="1"/>
    </xf>
    <xf numFmtId="172" fontId="30" fillId="26" borderId="25" xfId="0" applyNumberFormat="1" applyFont="1" applyFill="1" applyBorder="1" applyAlignment="1">
      <alignment vertical="center" wrapText="1"/>
    </xf>
    <xf numFmtId="172" fontId="30" fillId="26" borderId="26" xfId="0" applyNumberFormat="1" applyFont="1" applyFill="1" applyBorder="1" applyAlignment="1">
      <alignment vertical="center" wrapText="1"/>
    </xf>
    <xf numFmtId="172" fontId="30" fillId="26" borderId="27" xfId="0" applyNumberFormat="1" applyFont="1" applyFill="1" applyBorder="1" applyAlignment="1">
      <alignment vertical="center" wrapText="1"/>
    </xf>
    <xf numFmtId="172" fontId="30" fillId="26" borderId="28" xfId="0" applyNumberFormat="1" applyFont="1" applyFill="1" applyBorder="1" applyAlignment="1">
      <alignment vertical="center" wrapText="1"/>
    </xf>
    <xf numFmtId="172" fontId="30" fillId="26" borderId="29" xfId="0" applyNumberFormat="1" applyFont="1" applyFill="1" applyBorder="1" applyAlignment="1">
      <alignment vertical="center" wrapText="1"/>
    </xf>
    <xf numFmtId="172" fontId="28" fillId="26" borderId="24" xfId="0" applyNumberFormat="1" applyFont="1" applyFill="1" applyBorder="1" applyAlignment="1">
      <alignment vertical="center" wrapText="1"/>
    </xf>
    <xf numFmtId="172" fontId="31" fillId="26" borderId="27" xfId="0" applyNumberFormat="1" applyFont="1" applyFill="1" applyBorder="1" applyAlignment="1">
      <alignment vertical="center" wrapText="1"/>
    </xf>
    <xf numFmtId="172" fontId="31" fillId="26" borderId="26" xfId="0" applyNumberFormat="1" applyFont="1" applyFill="1" applyBorder="1" applyAlignment="1">
      <alignment vertical="center" wrapText="1"/>
    </xf>
    <xf numFmtId="172" fontId="29" fillId="26" borderId="22" xfId="0" applyNumberFormat="1" applyFont="1" applyFill="1" applyBorder="1" applyAlignment="1">
      <alignment vertical="center" wrapText="1"/>
    </xf>
    <xf numFmtId="172" fontId="30" fillId="26" borderId="30" xfId="0" applyNumberFormat="1" applyFont="1" applyFill="1" applyBorder="1" applyAlignment="1">
      <alignment vertical="center" wrapText="1"/>
    </xf>
    <xf numFmtId="172" fontId="31" fillId="26" borderId="31" xfId="0" applyNumberFormat="1" applyFont="1" applyFill="1" applyBorder="1" applyAlignment="1">
      <alignment vertical="center" wrapText="1"/>
    </xf>
    <xf numFmtId="172" fontId="31" fillId="27" borderId="21" xfId="0" applyNumberFormat="1" applyFont="1" applyFill="1" applyBorder="1" applyAlignment="1">
      <alignment vertical="center" wrapText="1"/>
    </xf>
    <xf numFmtId="172" fontId="29" fillId="27" borderId="22" xfId="0" applyNumberFormat="1" applyFont="1" applyFill="1" applyBorder="1" applyAlignment="1">
      <alignment vertical="center" wrapText="1"/>
    </xf>
    <xf numFmtId="172" fontId="29" fillId="0" borderId="2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172" fontId="28" fillId="0" borderId="32" xfId="0" applyNumberFormat="1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172" fontId="28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5" zoomScaleNormal="75" zoomScalePageLayoutView="0" workbookViewId="0" topLeftCell="A7">
      <pane xSplit="1" topLeftCell="B1" activePane="topRight" state="frozen"/>
      <selection pane="topLeft" activeCell="A1" sqref="A1"/>
      <selection pane="topRight" activeCell="O12" sqref="O12"/>
    </sheetView>
  </sheetViews>
  <sheetFormatPr defaultColWidth="9.00390625" defaultRowHeight="12.75"/>
  <cols>
    <col min="1" max="1" width="37.875" style="0" customWidth="1"/>
    <col min="2" max="2" width="14.375" style="1" customWidth="1"/>
    <col min="3" max="3" width="13.875" style="1" customWidth="1"/>
    <col min="4" max="4" width="12.875" style="1" customWidth="1"/>
    <col min="5" max="5" width="12.75390625" style="1" customWidth="1"/>
    <col min="6" max="6" width="13.125" style="1" customWidth="1"/>
    <col min="7" max="11" width="12.875" style="1" customWidth="1"/>
    <col min="12" max="12" width="13.00390625" style="2" customWidth="1"/>
  </cols>
  <sheetData>
    <row r="1" spans="2:12" s="3" customFormat="1" ht="20.25"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3" customFormat="1" ht="14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s="6" customFormat="1" ht="18.75" customHeight="1" thickBot="1">
      <c r="A3" s="46" t="s">
        <v>1</v>
      </c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7" customFormat="1" ht="57" customHeight="1">
      <c r="A4" s="46"/>
      <c r="B4" s="12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4" t="s">
        <v>32</v>
      </c>
      <c r="H4" s="14" t="s">
        <v>35</v>
      </c>
      <c r="I4" s="14" t="s">
        <v>33</v>
      </c>
      <c r="J4" s="14" t="s">
        <v>36</v>
      </c>
      <c r="K4" s="14" t="s">
        <v>37</v>
      </c>
      <c r="L4" s="15" t="s">
        <v>34</v>
      </c>
    </row>
    <row r="5" spans="1:12" s="3" customFormat="1" ht="18">
      <c r="A5" s="16" t="s">
        <v>2</v>
      </c>
      <c r="B5" s="22">
        <v>720</v>
      </c>
      <c r="C5" s="23">
        <v>132.6</v>
      </c>
      <c r="D5" s="23">
        <v>170.6</v>
      </c>
      <c r="E5" s="23">
        <v>167.6</v>
      </c>
      <c r="F5" s="23">
        <v>249.2</v>
      </c>
      <c r="G5" s="24">
        <f>126.7+H5</f>
        <v>304.59999999999997</v>
      </c>
      <c r="H5" s="24">
        <f aca="true" t="shared" si="0" ref="H5:H12">I5+J5+K5</f>
        <v>177.89999999999998</v>
      </c>
      <c r="I5" s="24">
        <v>49.8</v>
      </c>
      <c r="J5" s="24">
        <v>128.1</v>
      </c>
      <c r="K5" s="24">
        <v>0</v>
      </c>
      <c r="L5" s="25">
        <f>H5/C5*100</f>
        <v>134.1628959276018</v>
      </c>
    </row>
    <row r="6" spans="1:12" s="3" customFormat="1" ht="18" customHeight="1">
      <c r="A6" s="16" t="s">
        <v>3</v>
      </c>
      <c r="B6" s="22">
        <v>58.1</v>
      </c>
      <c r="C6" s="44">
        <v>21.5</v>
      </c>
      <c r="D6" s="23">
        <v>11.6</v>
      </c>
      <c r="E6" s="23">
        <v>8.7</v>
      </c>
      <c r="F6" s="23">
        <v>16.3</v>
      </c>
      <c r="G6" s="24">
        <f>1.4+H6</f>
        <v>1.4</v>
      </c>
      <c r="H6" s="24">
        <f t="shared" si="0"/>
        <v>0</v>
      </c>
      <c r="I6" s="24">
        <v>0</v>
      </c>
      <c r="J6" s="24">
        <v>0</v>
      </c>
      <c r="K6" s="24">
        <v>0</v>
      </c>
      <c r="L6" s="25">
        <f>H6/C6*100</f>
        <v>0</v>
      </c>
    </row>
    <row r="7" spans="1:13" s="3" customFormat="1" ht="18" customHeight="1">
      <c r="A7" s="16" t="s">
        <v>4</v>
      </c>
      <c r="B7" s="22">
        <v>355</v>
      </c>
      <c r="C7" s="23">
        <v>11.3</v>
      </c>
      <c r="D7" s="23">
        <v>11.4</v>
      </c>
      <c r="E7" s="23">
        <v>11.4</v>
      </c>
      <c r="F7" s="23">
        <v>320.9</v>
      </c>
      <c r="G7" s="24">
        <f>6.4+H7</f>
        <v>12</v>
      </c>
      <c r="H7" s="24">
        <f t="shared" si="0"/>
        <v>5.6000000000000005</v>
      </c>
      <c r="I7" s="24">
        <v>0.2</v>
      </c>
      <c r="J7" s="24">
        <v>5.4</v>
      </c>
      <c r="K7" s="24">
        <v>0</v>
      </c>
      <c r="L7" s="25">
        <f>H7/C7*100</f>
        <v>49.557522123893804</v>
      </c>
      <c r="M7" s="3" t="s">
        <v>5</v>
      </c>
    </row>
    <row r="8" spans="1:12" s="3" customFormat="1" ht="18">
      <c r="A8" s="16" t="s">
        <v>23</v>
      </c>
      <c r="B8" s="22">
        <v>113.5</v>
      </c>
      <c r="C8" s="23">
        <v>28.4</v>
      </c>
      <c r="D8" s="23">
        <v>28.4</v>
      </c>
      <c r="E8" s="23">
        <v>28.4</v>
      </c>
      <c r="F8" s="23">
        <v>28.3</v>
      </c>
      <c r="G8" s="24">
        <f>19.5+H8</f>
        <v>54.6</v>
      </c>
      <c r="H8" s="24">
        <f t="shared" si="0"/>
        <v>35.1</v>
      </c>
      <c r="I8" s="24">
        <v>35.1</v>
      </c>
      <c r="J8" s="24">
        <v>0</v>
      </c>
      <c r="K8" s="24">
        <v>0</v>
      </c>
      <c r="L8" s="25">
        <f>H8/C8*100</f>
        <v>123.59154929577466</v>
      </c>
    </row>
    <row r="9" spans="1:12" s="3" customFormat="1" ht="18">
      <c r="A9" s="16" t="s">
        <v>24</v>
      </c>
      <c r="B9" s="22">
        <v>1949.3</v>
      </c>
      <c r="C9" s="23">
        <v>68.5</v>
      </c>
      <c r="D9" s="23">
        <v>68.7</v>
      </c>
      <c r="E9" s="23">
        <v>68.7</v>
      </c>
      <c r="F9" s="23">
        <v>1743.4</v>
      </c>
      <c r="G9" s="24">
        <f>76.7+H9</f>
        <v>82.8</v>
      </c>
      <c r="H9" s="24">
        <f t="shared" si="0"/>
        <v>6.1000000000000005</v>
      </c>
      <c r="I9" s="24">
        <v>0.7</v>
      </c>
      <c r="J9" s="24">
        <v>5.4</v>
      </c>
      <c r="K9" s="24">
        <v>0</v>
      </c>
      <c r="L9" s="25">
        <f>H9/C9*100</f>
        <v>8.905109489051096</v>
      </c>
    </row>
    <row r="10" spans="1:12" s="3" customFormat="1" ht="18">
      <c r="A10" s="16" t="s">
        <v>6</v>
      </c>
      <c r="B10" s="22">
        <f>C10+D10+E10+F10</f>
        <v>0</v>
      </c>
      <c r="C10" s="23">
        <v>0</v>
      </c>
      <c r="D10" s="23">
        <v>0</v>
      </c>
      <c r="E10" s="23">
        <v>0</v>
      </c>
      <c r="F10" s="23">
        <v>0</v>
      </c>
      <c r="G10" s="24">
        <f>H10</f>
        <v>0</v>
      </c>
      <c r="H10" s="24">
        <f t="shared" si="0"/>
        <v>0</v>
      </c>
      <c r="I10" s="24">
        <v>0</v>
      </c>
      <c r="J10" s="24">
        <v>0</v>
      </c>
      <c r="K10" s="24">
        <v>0</v>
      </c>
      <c r="L10" s="25">
        <v>0</v>
      </c>
    </row>
    <row r="11" spans="1:12" s="3" customFormat="1" ht="18">
      <c r="A11" s="17" t="s">
        <v>18</v>
      </c>
      <c r="B11" s="22">
        <f>C11+D11+E11+F11</f>
        <v>0</v>
      </c>
      <c r="C11" s="26">
        <v>0</v>
      </c>
      <c r="D11" s="26">
        <v>0</v>
      </c>
      <c r="E11" s="26">
        <v>0</v>
      </c>
      <c r="F11" s="26">
        <v>0</v>
      </c>
      <c r="G11" s="24">
        <f>H11</f>
        <v>0</v>
      </c>
      <c r="H11" s="24">
        <f t="shared" si="0"/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s="3" customFormat="1" ht="32.25" thickBot="1">
      <c r="A12" s="17" t="s">
        <v>7</v>
      </c>
      <c r="B12" s="22">
        <f>C12+D12+E12+F12</f>
        <v>0</v>
      </c>
      <c r="C12" s="26">
        <v>0</v>
      </c>
      <c r="D12" s="26">
        <v>0</v>
      </c>
      <c r="E12" s="26">
        <v>0</v>
      </c>
      <c r="F12" s="26">
        <v>0</v>
      </c>
      <c r="G12" s="24">
        <f>H12</f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s="3" customFormat="1" ht="19.5" thickBot="1">
      <c r="A13" s="30" t="s">
        <v>8</v>
      </c>
      <c r="B13" s="34">
        <f aca="true" t="shared" si="1" ref="B13:K13">SUM(B5:B12)</f>
        <v>3195.8999999999996</v>
      </c>
      <c r="C13" s="34">
        <f t="shared" si="1"/>
        <v>262.3</v>
      </c>
      <c r="D13" s="34">
        <f t="shared" si="1"/>
        <v>290.7</v>
      </c>
      <c r="E13" s="34">
        <f t="shared" si="1"/>
        <v>284.8</v>
      </c>
      <c r="F13" s="33">
        <f t="shared" si="1"/>
        <v>2358.1</v>
      </c>
      <c r="G13" s="42">
        <f>G5+G6+G7+G8+G9</f>
        <v>455.4</v>
      </c>
      <c r="H13" s="32">
        <f t="shared" si="1"/>
        <v>224.69999999999996</v>
      </c>
      <c r="I13" s="33">
        <f t="shared" si="1"/>
        <v>85.8</v>
      </c>
      <c r="J13" s="32">
        <f t="shared" si="1"/>
        <v>138.9</v>
      </c>
      <c r="K13" s="32">
        <f t="shared" si="1"/>
        <v>0</v>
      </c>
      <c r="L13" s="39">
        <f>H13/C13*100</f>
        <v>85.66526877621043</v>
      </c>
    </row>
    <row r="14" spans="1:12" s="3" customFormat="1" ht="18">
      <c r="A14" s="18" t="s">
        <v>9</v>
      </c>
      <c r="B14" s="27">
        <f>C14+D14+E14+F14</f>
        <v>0</v>
      </c>
      <c r="C14" s="28"/>
      <c r="D14" s="28"/>
      <c r="E14" s="28"/>
      <c r="F14" s="28"/>
      <c r="G14" s="24">
        <f aca="true" t="shared" si="2" ref="G14:G24">H14</f>
        <v>0</v>
      </c>
      <c r="H14" s="24">
        <f aca="true" t="shared" si="3" ref="H14:H24">I14+J14+K14</f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s="3" customFormat="1" ht="18">
      <c r="A15" s="19" t="s">
        <v>25</v>
      </c>
      <c r="B15" s="22">
        <v>8</v>
      </c>
      <c r="C15" s="23">
        <v>1.4</v>
      </c>
      <c r="D15" s="23">
        <v>2</v>
      </c>
      <c r="E15" s="23">
        <v>2</v>
      </c>
      <c r="F15" s="23">
        <v>2.6</v>
      </c>
      <c r="G15" s="24">
        <f>1.3+H15</f>
        <v>2.7</v>
      </c>
      <c r="H15" s="24">
        <f>I15+J15+K15</f>
        <v>1.4</v>
      </c>
      <c r="I15" s="24">
        <v>0.7</v>
      </c>
      <c r="J15" s="24">
        <v>0.7</v>
      </c>
      <c r="K15" s="24">
        <v>0</v>
      </c>
      <c r="L15" s="25">
        <f>H15/C15*100</f>
        <v>100</v>
      </c>
    </row>
    <row r="16" spans="1:12" s="3" customFormat="1" ht="18">
      <c r="A16" s="19" t="s">
        <v>26</v>
      </c>
      <c r="B16" s="27">
        <f aca="true" t="shared" si="4" ref="B16:B24">C16+D16+E16+F16</f>
        <v>0</v>
      </c>
      <c r="C16" s="23">
        <v>0</v>
      </c>
      <c r="D16" s="23"/>
      <c r="E16" s="23"/>
      <c r="F16" s="23"/>
      <c r="G16" s="24">
        <f t="shared" si="2"/>
        <v>0</v>
      </c>
      <c r="H16" s="24">
        <f t="shared" si="3"/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s="3" customFormat="1" ht="31.5">
      <c r="A17" s="19" t="s">
        <v>10</v>
      </c>
      <c r="B17" s="27">
        <f t="shared" si="4"/>
        <v>0</v>
      </c>
      <c r="C17" s="23"/>
      <c r="D17" s="23"/>
      <c r="E17" s="23"/>
      <c r="F17" s="23"/>
      <c r="G17" s="24">
        <f t="shared" si="2"/>
        <v>0</v>
      </c>
      <c r="H17" s="24">
        <f t="shared" si="3"/>
        <v>0</v>
      </c>
      <c r="I17" s="24">
        <v>0</v>
      </c>
      <c r="J17" s="24">
        <v>0</v>
      </c>
      <c r="K17" s="24">
        <v>0</v>
      </c>
      <c r="L17" s="25">
        <v>0</v>
      </c>
    </row>
    <row r="18" spans="1:12" s="3" customFormat="1" ht="18">
      <c r="A18" s="19" t="s">
        <v>20</v>
      </c>
      <c r="B18" s="22">
        <v>443.8</v>
      </c>
      <c r="C18" s="23">
        <v>110.9</v>
      </c>
      <c r="D18" s="23">
        <v>111</v>
      </c>
      <c r="E18" s="23">
        <v>110.9</v>
      </c>
      <c r="F18" s="23">
        <v>111</v>
      </c>
      <c r="G18" s="24">
        <f>119+H18</f>
        <v>119</v>
      </c>
      <c r="H18" s="24">
        <f>I18+J18+K18</f>
        <v>0</v>
      </c>
      <c r="I18" s="24">
        <v>0</v>
      </c>
      <c r="J18" s="24">
        <v>0</v>
      </c>
      <c r="K18" s="24">
        <v>0</v>
      </c>
      <c r="L18" s="25">
        <f>H18/C18*100</f>
        <v>0</v>
      </c>
    </row>
    <row r="19" spans="1:12" s="3" customFormat="1" ht="18">
      <c r="A19" s="19" t="s">
        <v>11</v>
      </c>
      <c r="B19" s="27">
        <f t="shared" si="4"/>
        <v>0</v>
      </c>
      <c r="C19" s="23"/>
      <c r="D19" s="23"/>
      <c r="E19" s="23"/>
      <c r="F19" s="23"/>
      <c r="G19" s="24">
        <f t="shared" si="2"/>
        <v>0</v>
      </c>
      <c r="H19" s="24">
        <f t="shared" si="3"/>
        <v>0</v>
      </c>
      <c r="I19" s="24">
        <v>0</v>
      </c>
      <c r="J19" s="24">
        <v>0</v>
      </c>
      <c r="K19" s="24">
        <v>0</v>
      </c>
      <c r="L19" s="25">
        <v>0</v>
      </c>
    </row>
    <row r="20" spans="1:12" s="3" customFormat="1" ht="18">
      <c r="A20" s="19" t="s">
        <v>12</v>
      </c>
      <c r="B20" s="27">
        <f t="shared" si="4"/>
        <v>0</v>
      </c>
      <c r="C20" s="23"/>
      <c r="D20" s="23"/>
      <c r="E20" s="23"/>
      <c r="F20" s="23"/>
      <c r="G20" s="24">
        <f t="shared" si="2"/>
        <v>0</v>
      </c>
      <c r="H20" s="24">
        <f t="shared" si="3"/>
        <v>0</v>
      </c>
      <c r="I20" s="24">
        <v>0</v>
      </c>
      <c r="J20" s="24">
        <v>0</v>
      </c>
      <c r="K20" s="24">
        <v>0</v>
      </c>
      <c r="L20" s="25">
        <v>0</v>
      </c>
    </row>
    <row r="21" spans="1:12" s="3" customFormat="1" ht="18">
      <c r="A21" s="19" t="s">
        <v>13</v>
      </c>
      <c r="B21" s="27">
        <f t="shared" si="4"/>
        <v>0</v>
      </c>
      <c r="C21" s="23"/>
      <c r="D21" s="23"/>
      <c r="E21" s="23"/>
      <c r="F21" s="23"/>
      <c r="G21" s="24">
        <f t="shared" si="2"/>
        <v>0</v>
      </c>
      <c r="H21" s="24">
        <f t="shared" si="3"/>
        <v>0</v>
      </c>
      <c r="I21" s="24">
        <v>0</v>
      </c>
      <c r="J21" s="24">
        <v>0</v>
      </c>
      <c r="K21" s="24">
        <v>0</v>
      </c>
      <c r="L21" s="25">
        <v>0</v>
      </c>
    </row>
    <row r="22" spans="1:12" s="3" customFormat="1" ht="18">
      <c r="A22" s="19" t="s">
        <v>21</v>
      </c>
      <c r="B22" s="27"/>
      <c r="C22" s="23"/>
      <c r="D22" s="23"/>
      <c r="E22" s="23"/>
      <c r="F22" s="23"/>
      <c r="G22" s="24">
        <f t="shared" si="2"/>
        <v>0</v>
      </c>
      <c r="H22" s="24">
        <f t="shared" si="3"/>
        <v>0</v>
      </c>
      <c r="I22" s="24">
        <v>0</v>
      </c>
      <c r="J22" s="24">
        <v>0</v>
      </c>
      <c r="K22" s="24">
        <v>0</v>
      </c>
      <c r="L22" s="25">
        <v>0</v>
      </c>
    </row>
    <row r="23" spans="1:12" s="3" customFormat="1" ht="16.5" customHeight="1">
      <c r="A23" s="19" t="s">
        <v>14</v>
      </c>
      <c r="B23" s="27">
        <f t="shared" si="4"/>
        <v>0</v>
      </c>
      <c r="C23" s="23"/>
      <c r="D23" s="23"/>
      <c r="E23" s="23"/>
      <c r="F23" s="23"/>
      <c r="G23" s="24">
        <f t="shared" si="2"/>
        <v>0</v>
      </c>
      <c r="H23" s="24">
        <f t="shared" si="3"/>
        <v>0</v>
      </c>
      <c r="I23" s="24">
        <v>0</v>
      </c>
      <c r="J23" s="24">
        <v>0</v>
      </c>
      <c r="K23" s="24">
        <v>0</v>
      </c>
      <c r="L23" s="25">
        <v>0</v>
      </c>
    </row>
    <row r="24" spans="1:12" s="3" customFormat="1" ht="16.5" customHeight="1">
      <c r="A24" s="20" t="s">
        <v>22</v>
      </c>
      <c r="B24" s="27">
        <f t="shared" si="4"/>
        <v>0</v>
      </c>
      <c r="C24" s="26"/>
      <c r="D24" s="26"/>
      <c r="E24" s="26"/>
      <c r="F24" s="26"/>
      <c r="G24" s="24">
        <f t="shared" si="2"/>
        <v>0</v>
      </c>
      <c r="H24" s="24">
        <f t="shared" si="3"/>
        <v>0</v>
      </c>
      <c r="I24" s="24">
        <v>0</v>
      </c>
      <c r="J24" s="24">
        <v>0</v>
      </c>
      <c r="K24" s="24">
        <v>0</v>
      </c>
      <c r="L24" s="25">
        <v>0</v>
      </c>
    </row>
    <row r="25" spans="1:12" s="3" customFormat="1" ht="24" customHeight="1" thickBot="1">
      <c r="A25" s="20" t="s">
        <v>19</v>
      </c>
      <c r="B25" s="22">
        <v>1.2</v>
      </c>
      <c r="C25" s="26">
        <v>0.3</v>
      </c>
      <c r="D25" s="26">
        <v>0.3</v>
      </c>
      <c r="E25" s="26">
        <v>0.3</v>
      </c>
      <c r="F25" s="26">
        <v>0.3</v>
      </c>
      <c r="G25" s="24">
        <f>69.6+H25</f>
        <v>69.6</v>
      </c>
      <c r="H25" s="24">
        <v>0</v>
      </c>
      <c r="I25" s="24">
        <v>0</v>
      </c>
      <c r="J25" s="24">
        <v>0</v>
      </c>
      <c r="K25" s="24">
        <v>0</v>
      </c>
      <c r="L25" s="25">
        <f>H25/D25*100</f>
        <v>0</v>
      </c>
    </row>
    <row r="26" spans="1:12" s="3" customFormat="1" ht="27" customHeight="1" thickBot="1">
      <c r="A26" s="30" t="s">
        <v>15</v>
      </c>
      <c r="B26" s="34">
        <f aca="true" t="shared" si="5" ref="B26:K26">SUM(B14:B25)</f>
        <v>453</v>
      </c>
      <c r="C26" s="35">
        <f t="shared" si="5"/>
        <v>112.60000000000001</v>
      </c>
      <c r="D26" s="35">
        <f t="shared" si="5"/>
        <v>113.3</v>
      </c>
      <c r="E26" s="35">
        <f t="shared" si="5"/>
        <v>113.2</v>
      </c>
      <c r="F26" s="35">
        <f t="shared" si="5"/>
        <v>113.89999999999999</v>
      </c>
      <c r="G26" s="42">
        <f>G15+G18+G25</f>
        <v>191.3</v>
      </c>
      <c r="H26" s="40">
        <f t="shared" si="5"/>
        <v>1.4</v>
      </c>
      <c r="I26" s="31">
        <f t="shared" si="5"/>
        <v>0.7</v>
      </c>
      <c r="J26" s="32">
        <f t="shared" si="5"/>
        <v>0.7</v>
      </c>
      <c r="K26" s="32">
        <f t="shared" si="5"/>
        <v>0</v>
      </c>
      <c r="L26" s="43">
        <f>H26/C26*100</f>
        <v>1.2433392539964474</v>
      </c>
    </row>
    <row r="27" spans="1:12" s="8" customFormat="1" ht="18.75" thickBot="1">
      <c r="A27" s="36" t="s">
        <v>16</v>
      </c>
      <c r="B27" s="37">
        <f>C27+D27+E27+F27</f>
        <v>3648.9</v>
      </c>
      <c r="C27" s="38">
        <f aca="true" t="shared" si="6" ref="C27:K27">C13+C26</f>
        <v>374.90000000000003</v>
      </c>
      <c r="D27" s="38">
        <f t="shared" si="6"/>
        <v>404</v>
      </c>
      <c r="E27" s="38">
        <f t="shared" si="6"/>
        <v>398</v>
      </c>
      <c r="F27" s="38">
        <f t="shared" si="6"/>
        <v>2472</v>
      </c>
      <c r="G27" s="42">
        <f>G13+G26</f>
        <v>646.7</v>
      </c>
      <c r="H27" s="41">
        <f t="shared" si="6"/>
        <v>226.09999999999997</v>
      </c>
      <c r="I27" s="38">
        <f t="shared" si="6"/>
        <v>86.5</v>
      </c>
      <c r="J27" s="41">
        <f t="shared" si="6"/>
        <v>139.6</v>
      </c>
      <c r="K27" s="41">
        <f t="shared" si="6"/>
        <v>0</v>
      </c>
      <c r="L27" s="43">
        <f>H27/C27*100</f>
        <v>60.309415844225114</v>
      </c>
    </row>
    <row r="28" spans="1:12" s="3" customFormat="1" ht="4.5" customHeight="1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3" customFormat="1" ht="20.25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1"/>
    </row>
  </sheetData>
  <sheetProtection/>
  <mergeCells count="3">
    <mergeCell ref="B1:L1"/>
    <mergeCell ref="A3:A4"/>
    <mergeCell ref="B3:L3"/>
  </mergeCells>
  <printOptions/>
  <pageMargins left="0.25" right="0.25" top="0.75" bottom="0.75" header="0.5118055555555556" footer="0.5118055555555556"/>
  <pageSetup fitToWidth="2" fitToHeight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Лякина</dc:creator>
  <cp:keywords/>
  <dc:description/>
  <cp:lastModifiedBy>Anna</cp:lastModifiedBy>
  <cp:lastPrinted>2016-09-16T08:55:37Z</cp:lastPrinted>
  <dcterms:created xsi:type="dcterms:W3CDTF">2006-05-22T07:21:07Z</dcterms:created>
  <dcterms:modified xsi:type="dcterms:W3CDTF">2020-06-05T08:04:53Z</dcterms:modified>
  <cp:category/>
  <cp:version/>
  <cp:contentType/>
  <cp:contentStatus/>
  <cp:revision>1</cp:revision>
</cp:coreProperties>
</file>